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2"/>
  </bookViews>
  <sheets>
    <sheet name="93" sheetId="1" r:id="rId1"/>
    <sheet name="94" sheetId="2" r:id="rId2"/>
    <sheet name="95" sheetId="3" r:id="rId3"/>
    <sheet name="Sheet13" sheetId="4" state="hidden" r:id="rId4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<sst xmlns="http://schemas.openxmlformats.org/spreadsheetml/2006/main" count="147" uniqueCount="87">
  <si>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</si>
  <si>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</si>
  <si>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</si>
  <si>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</si>
  <si>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</si>
  <si>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</si>
  <si>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</si>
  <si>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</si>
  <si>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</si>
  <si>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</si>
  <si>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</si>
  <si>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</si>
  <si>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</si>
  <si>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</si>
  <si>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</si>
  <si>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</si>
  <si>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</si>
  <si>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</si>
  <si>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</si>
  <si>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</si>
  <si>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</si>
  <si>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</si>
  <si>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</si>
  <si>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</si>
  <si>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</si>
  <si>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</si>
  <si>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</si>
  <si>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</si>
  <si>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</si>
  <si>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</si>
  <si>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</si>
  <si>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</si>
  <si>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</si>
  <si>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</si>
  <si>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</si>
  <si>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</si>
  <si>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</si>
  <si>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</si>
  <si>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</si>
  <si>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</si>
  <si>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</si>
  <si>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</si>
  <si>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</si>
  <si>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</si>
  <si>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</si>
  <si>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</si>
  <si>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</si>
  <si>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</si>
  <si>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</si>
  <si>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</si>
  <si>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</si>
  <si>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</si>
  <si>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</si>
  <si>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</si>
  <si>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</si>
  <si>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</si>
  <si>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</si>
  <si>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</si>
  <si>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</si>
  <si>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</si>
  <si>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</si>
  <si>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</si>
  <si>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</si>
  <si>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</si>
  <si>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</si>
  <si>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</si>
  <si>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</si>
  <si>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</si>
  <si>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</si>
  <si>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</si>
  <si>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</si>
  <si>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</si>
  <si>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</si>
  <si>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</si>
  <si>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</si>
  <si>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</si>
  <si>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</si>
  <si>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Dự toán năm 2022</t>
  </si>
  <si>
    <t>Dự toán năm 2023</t>
  </si>
  <si>
    <t>PHỤ LỤC 01: CÂN ĐỐI NGÂN SÁCH THỊ XÃ 6 THÁNG ĐẦU NĂM 2023</t>
  </si>
  <si>
    <t>PHỤ LỤC 02: THU NGÂN SÁCH NHÀ NƯỚC 6 THÁNG ĐẦU NĂM 2023</t>
  </si>
  <si>
    <t>PHỤ LỤC 03: CHI NGÂN SÁCH THỊ XÃ 6 THÁNG ĐẦU NĂM 2023</t>
  </si>
  <si>
    <t>Thực hiện 6 tháng đầu năm 2023</t>
  </si>
  <si>
    <t>Thực hiện 6 tháng đầu năm 2023</t>
  </si>
  <si>
    <t>C</t>
  </si>
  <si>
    <t>CHI NỘP NGÂN SÁCH CẤP TRÊN</t>
  </si>
  <si>
    <t>Chi nộp ngân sách cấp trên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</si>
</sst>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#,##0_ ;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5" fontId="7" fillId="0" borderId="10" xfId="42" applyNumberFormat="1" applyFont="1" applyBorder="1" applyAlignment="1">
      <alignment horizontal="right" vertical="center" wrapText="1"/>
    </xf>
    <xf numFmtId="165" fontId="6" fillId="0" borderId="11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12" xfId="42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5" fontId="11" fillId="0" borderId="10" xfId="42" applyNumberFormat="1" applyFont="1" applyBorder="1" applyAlignment="1">
      <alignment horizontal="right" vertical="center" wrapText="1"/>
    </xf>
    <xf numFmtId="166" fontId="6" fillId="0" borderId="11" xfId="42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5" fontId="7" fillId="0" borderId="11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165" fontId="6" fillId="0" borderId="10" xfId="0" applyNumberFormat="1" applyFont="1" applyBorder="1" applyAlignment="1">
      <alignment horizontal="right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166" fontId="6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6" fillId="0" borderId="15" xfId="42" applyNumberFormat="1" applyFont="1" applyBorder="1" applyAlignment="1">
      <alignment horizontal="center" vertical="center" wrapText="1"/>
    </xf>
    <xf numFmtId="166" fontId="6" fillId="0" borderId="16" xfId="42" applyNumberFormat="1" applyFont="1" applyBorder="1" applyAlignment="1">
      <alignment horizontal="center" vertical="center" wrapText="1"/>
    </xf>
    <xf numFmtId="165" fontId="7" fillId="0" borderId="15" xfId="42" applyNumberFormat="1" applyFont="1" applyBorder="1" applyAlignment="1">
      <alignment horizontal="right" vertical="center" wrapText="1"/>
    </xf>
    <xf numFmtId="166" fontId="6" fillId="0" borderId="13" xfId="42" applyNumberFormat="1" applyFont="1" applyBorder="1" applyAlignment="1">
      <alignment horizontal="center" vertical="center" wrapText="1"/>
    </xf>
    <xf numFmtId="166" fontId="6" fillId="0" borderId="12" xfId="42" applyNumberFormat="1" applyFont="1" applyBorder="1" applyAlignment="1">
      <alignment horizontal="center" vertical="center" wrapText="1"/>
    </xf>
    <xf numFmtId="1" fontId="55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right" vertical="center" wrapText="1"/>
    </xf>
    <xf numFmtId="0" fontId="64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5" fontId="18" fillId="0" borderId="10" xfId="42" applyNumberFormat="1" applyFont="1" applyBorder="1" applyAlignment="1">
      <alignment horizontal="right" vertical="center" wrapText="1"/>
    </xf>
    <xf numFmtId="166" fontId="18" fillId="0" borderId="10" xfId="42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5" fontId="19" fillId="0" borderId="10" xfId="42" applyNumberFormat="1" applyFont="1" applyBorder="1" applyAlignment="1">
      <alignment horizontal="right" vertical="center" wrapText="1"/>
    </xf>
    <xf numFmtId="166" fontId="19" fillId="0" borderId="10" xfId="42" applyNumberFormat="1" applyFont="1" applyBorder="1" applyAlignment="1">
      <alignment horizontal="center" vertical="center" wrapText="1"/>
    </xf>
    <xf numFmtId="164" fontId="19" fillId="0" borderId="10" xfId="42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65" fontId="20" fillId="0" borderId="10" xfId="42" applyNumberFormat="1" applyFont="1" applyBorder="1" applyAlignment="1">
      <alignment horizontal="right" vertical="center" wrapText="1"/>
    </xf>
    <xf numFmtId="166" fontId="20" fillId="0" borderId="10" xfId="42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5" fontId="18" fillId="0" borderId="13" xfId="42" applyNumberFormat="1" applyFont="1" applyBorder="1" applyAlignment="1">
      <alignment horizontal="right" vertical="center" wrapText="1"/>
    </xf>
    <xf numFmtId="166" fontId="18" fillId="0" borderId="13" xfId="42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65" fontId="18" fillId="0" borderId="12" xfId="42" applyNumberFormat="1" applyFont="1" applyBorder="1" applyAlignment="1">
      <alignment horizontal="right" vertical="center" wrapText="1"/>
    </xf>
    <xf numFmtId="166" fontId="18" fillId="0" borderId="12" xfId="42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165" fontId="18" fillId="0" borderId="11" xfId="42" applyNumberFormat="1" applyFont="1" applyBorder="1" applyAlignment="1">
      <alignment horizontal="right" vertical="center" wrapText="1"/>
    </xf>
    <xf numFmtId="166" fontId="18" fillId="0" borderId="11" xfId="42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right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4" fontId="6" fillId="0" borderId="10" xfId="42" applyFont="1" applyBorder="1" applyAlignment="1">
      <alignment horizontal="center" vertical="center" wrapText="1"/>
    </xf>
    <xf numFmtId="164" fontId="6" fillId="0" borderId="11" xfId="42" applyFont="1" applyBorder="1" applyAlignment="1">
      <alignment horizontal="center" vertical="center" wrapText="1"/>
    </xf>
    <xf numFmtId="166" fontId="18" fillId="0" borderId="15" xfId="42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8" fillId="0" borderId="0" xfId="0" applyFont="1" applyAlignment="1">
      <alignment horizontal="right" vertical="center" wrapText="1"/>
    </xf>
    <xf numFmtId="0" fontId="56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B26" sqref="B26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3" width="11.57421875" style="1" customWidth="1"/>
    <col min="4" max="4" width="10.57421875" style="1" customWidth="1"/>
    <col min="5" max="5" width="9.8515625" style="1" customWidth="1"/>
    <col min="6" max="6" width="9.421875" style="1" customWidth="1"/>
    <col min="7" max="7" width="10.8515625" style="1" hidden="1" customWidth="1"/>
    <col min="8" max="16384" width="9.00390625" style="1" customWidth="1"/>
  </cols>
  <sheetData>
    <row r="1" spans="1:6" ht="18">
      <c r="A1" s="101"/>
      <c r="B1" s="101"/>
      <c r="E1" s="100" t="s">
        <v>69</v>
      </c>
      <c r="F1" s="100"/>
    </row>
    <row r="4" spans="1:6" ht="21.75" customHeight="1">
      <c r="A4" s="103" t="s">
        <v>79</v>
      </c>
      <c r="B4" s="103"/>
      <c r="C4" s="103"/>
      <c r="D4" s="103"/>
      <c r="E4" s="103"/>
      <c r="F4" s="103"/>
    </row>
    <row r="5" spans="1:6" ht="23.25" customHeight="1">
      <c r="A5" s="104"/>
      <c r="B5" s="104"/>
      <c r="C5" s="104"/>
      <c r="D5" s="104"/>
      <c r="E5" s="104"/>
      <c r="F5" s="104"/>
    </row>
    <row r="6" spans="1:6" ht="14.25">
      <c r="A6" s="2"/>
      <c r="B6" s="2"/>
      <c r="C6" s="2"/>
      <c r="D6" s="2"/>
      <c r="E6" s="2"/>
      <c r="F6" s="2"/>
    </row>
    <row r="7" spans="5:6" ht="14.25">
      <c r="E7" s="102" t="s">
        <v>12</v>
      </c>
      <c r="F7" s="102"/>
    </row>
    <row r="8" spans="1:6" ht="15" customHeight="1">
      <c r="A8" s="109" t="s">
        <v>0</v>
      </c>
      <c r="B8" s="109" t="s">
        <v>1</v>
      </c>
      <c r="C8" s="109" t="s">
        <v>77</v>
      </c>
      <c r="D8" s="109" t="s">
        <v>83</v>
      </c>
      <c r="E8" s="105" t="s">
        <v>17</v>
      </c>
      <c r="F8" s="106"/>
    </row>
    <row r="9" spans="1:6" ht="15" customHeight="1">
      <c r="A9" s="110"/>
      <c r="B9" s="110"/>
      <c r="C9" s="110"/>
      <c r="D9" s="110"/>
      <c r="E9" s="107"/>
      <c r="F9" s="108"/>
    </row>
    <row r="10" spans="1:6" ht="47.25" customHeight="1">
      <c r="A10" s="111"/>
      <c r="B10" s="111"/>
      <c r="C10" s="111"/>
      <c r="D10" s="111"/>
      <c r="E10" s="31" t="s">
        <v>18</v>
      </c>
      <c r="F10" s="31" t="s">
        <v>19</v>
      </c>
    </row>
    <row r="11" spans="1:6" ht="20.25" customHeight="1">
      <c r="A11" s="30" t="s">
        <v>2</v>
      </c>
      <c r="B11" s="30" t="s">
        <v>3</v>
      </c>
      <c r="C11" s="30">
        <v>1</v>
      </c>
      <c r="D11" s="30">
        <v>2</v>
      </c>
      <c r="E11" s="30" t="s">
        <v>20</v>
      </c>
      <c r="F11" s="30">
        <v>4</v>
      </c>
    </row>
    <row r="12" spans="1:7" ht="24" customHeight="1">
      <c r="A12" s="9" t="s">
        <v>2</v>
      </c>
      <c r="B12" s="10" t="s">
        <v>21</v>
      </c>
      <c r="C12" s="17">
        <f>'94'!C35</f>
        <v>1165323</v>
      </c>
      <c r="D12" s="17">
        <f>D13+D16+D17+D18+D19+D20</f>
        <v>787717</v>
      </c>
      <c r="E12" s="43">
        <f>D12/C12*100</f>
        <v>67.59645179920074</v>
      </c>
      <c r="F12" s="18">
        <f>'94'!F35</f>
        <v>93.21179103117682</v>
      </c>
      <c r="G12" s="17">
        <f>G13+G16+G17+G18+G19+G20</f>
        <v>417532</v>
      </c>
    </row>
    <row r="13" spans="1:7" ht="24" customHeight="1">
      <c r="A13" s="7" t="s">
        <v>4</v>
      </c>
      <c r="B13" s="8" t="s">
        <v>22</v>
      </c>
      <c r="C13" s="16">
        <f>SUM(C14:C15)</f>
        <v>719220</v>
      </c>
      <c r="D13" s="16">
        <f>SUM(D14:D15)</f>
        <v>227192</v>
      </c>
      <c r="E13" s="44">
        <f>D13/C13*100</f>
        <v>31.58866549873474</v>
      </c>
      <c r="F13" s="19">
        <f>'94'!F36</f>
        <v>63.82210086606719</v>
      </c>
      <c r="G13" s="16">
        <f>SUM(G14:G15)</f>
        <v>228379</v>
      </c>
    </row>
    <row r="14" spans="1:7" ht="24" customHeight="1">
      <c r="A14" s="6">
        <v>1</v>
      </c>
      <c r="B14" s="5" t="s">
        <v>23</v>
      </c>
      <c r="C14" s="13">
        <f>'94'!C36</f>
        <v>719220</v>
      </c>
      <c r="D14" s="13">
        <f>'94'!D36</f>
        <v>227192</v>
      </c>
      <c r="E14" s="42">
        <f>'94'!E36</f>
        <v>31.58866549873474</v>
      </c>
      <c r="F14" s="20">
        <f>'94'!F36</f>
        <v>63.82210086606719</v>
      </c>
      <c r="G14" s="1">
        <v>228379</v>
      </c>
    </row>
    <row r="15" spans="1:6" ht="24" customHeight="1">
      <c r="A15" s="6">
        <v>2</v>
      </c>
      <c r="B15" s="5" t="s">
        <v>24</v>
      </c>
      <c r="C15" s="13">
        <f>'94'!C29</f>
        <v>0</v>
      </c>
      <c r="D15" s="13">
        <f>'94'!D29</f>
        <v>0</v>
      </c>
      <c r="E15" s="45"/>
      <c r="F15" s="20"/>
    </row>
    <row r="16" spans="1:7" s="37" customFormat="1" ht="24" customHeight="1">
      <c r="A16" s="7" t="s">
        <v>6</v>
      </c>
      <c r="B16" s="8" t="s">
        <v>30</v>
      </c>
      <c r="C16" s="14">
        <f>'94'!C30</f>
        <v>444103</v>
      </c>
      <c r="D16" s="14">
        <f>'94'!D39</f>
        <v>240080</v>
      </c>
      <c r="E16" s="41">
        <f>D16/C16*100</f>
        <v>54.059531234871194</v>
      </c>
      <c r="F16" s="19">
        <f>'94'!F39</f>
        <v>95.57629223860631</v>
      </c>
      <c r="G16" s="37">
        <v>104453</v>
      </c>
    </row>
    <row r="17" spans="1:7" s="37" customFormat="1" ht="24" customHeight="1">
      <c r="A17" s="7" t="s">
        <v>7</v>
      </c>
      <c r="B17" s="8" t="s">
        <v>13</v>
      </c>
      <c r="C17" s="14">
        <f>'94'!C31</f>
        <v>0</v>
      </c>
      <c r="D17" s="14">
        <f>'94'!D31</f>
        <v>0</v>
      </c>
      <c r="E17" s="87"/>
      <c r="F17" s="88">
        <f>'94'!F40</f>
        <v>0</v>
      </c>
      <c r="G17" s="37">
        <v>0</v>
      </c>
    </row>
    <row r="18" spans="1:7" s="37" customFormat="1" ht="36" customHeight="1">
      <c r="A18" s="7" t="s">
        <v>8</v>
      </c>
      <c r="B18" s="8" t="s">
        <v>66</v>
      </c>
      <c r="C18" s="14">
        <f>'94'!C32</f>
        <v>2000</v>
      </c>
      <c r="D18" s="14">
        <f>'94'!D41</f>
        <v>319197</v>
      </c>
      <c r="E18" s="41">
        <f>D18/C18*100</f>
        <v>15959.85</v>
      </c>
      <c r="F18" s="19">
        <f>'94'!F41</f>
        <v>135.13386506807558</v>
      </c>
      <c r="G18" s="37">
        <v>84128</v>
      </c>
    </row>
    <row r="19" spans="1:7" s="37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'94'!D42</f>
        <v>1075</v>
      </c>
      <c r="E19" s="41"/>
      <c r="F19" s="19">
        <f>'94'!F42</f>
        <v>63.012895662368116</v>
      </c>
      <c r="G19" s="37">
        <v>373</v>
      </c>
    </row>
    <row r="20" spans="1:7" s="37" customFormat="1" ht="24" customHeight="1">
      <c r="A20" s="7" t="s">
        <v>14</v>
      </c>
      <c r="B20" s="8" t="s">
        <v>67</v>
      </c>
      <c r="C20" s="14">
        <f>'94'!C34</f>
        <v>0</v>
      </c>
      <c r="D20" s="14">
        <f>'94'!D43</f>
        <v>173</v>
      </c>
      <c r="E20" s="43"/>
      <c r="F20" s="19">
        <f>'94'!F43</f>
        <v>0</v>
      </c>
      <c r="G20" s="37">
        <v>199</v>
      </c>
    </row>
    <row r="21" spans="1:7" ht="24" customHeight="1">
      <c r="A21" s="30" t="s">
        <v>3</v>
      </c>
      <c r="B21" s="10" t="s">
        <v>73</v>
      </c>
      <c r="C21" s="17">
        <f>C22+C26+C27</f>
        <v>1165323</v>
      </c>
      <c r="D21" s="17">
        <f>D22+D26+D27</f>
        <v>664926</v>
      </c>
      <c r="E21" s="47">
        <f>D21/C21*100</f>
        <v>57.059373238149426</v>
      </c>
      <c r="F21" s="18">
        <f>'95'!F10</f>
        <v>113.28514061698715</v>
      </c>
      <c r="G21" s="17">
        <f>G22+G26</f>
        <v>264733</v>
      </c>
    </row>
    <row r="22" spans="1:7" ht="24" customHeight="1">
      <c r="A22" s="7" t="s">
        <v>4</v>
      </c>
      <c r="B22" s="8" t="s">
        <v>74</v>
      </c>
      <c r="C22" s="16">
        <f>SUM(C23:C25)</f>
        <v>1069639</v>
      </c>
      <c r="D22" s="16">
        <f>SUM(D23:D25)</f>
        <v>590878</v>
      </c>
      <c r="E22" s="27">
        <f>D22/C22*100</f>
        <v>55.2408803343932</v>
      </c>
      <c r="F22" s="19">
        <f>'95'!F11</f>
        <v>108.51833622285562</v>
      </c>
      <c r="G22" s="16">
        <f>SUM(G23:G25)</f>
        <v>264733</v>
      </c>
    </row>
    <row r="23" spans="1:7" ht="26.25" customHeight="1">
      <c r="A23" s="34">
        <v>1</v>
      </c>
      <c r="B23" s="35" t="s">
        <v>26</v>
      </c>
      <c r="C23" s="36">
        <f>'95'!C12</f>
        <v>468125</v>
      </c>
      <c r="D23" s="36">
        <f>'95'!D12</f>
        <v>225109</v>
      </c>
      <c r="E23" s="42">
        <f>D23/C23*100</f>
        <v>48.08736982643524</v>
      </c>
      <c r="F23" s="20">
        <f>'95'!F12</f>
        <v>101.1775863076377</v>
      </c>
      <c r="G23" s="1">
        <v>104194</v>
      </c>
    </row>
    <row r="24" spans="1:7" ht="34.5" customHeight="1">
      <c r="A24" s="34">
        <v>2</v>
      </c>
      <c r="B24" s="35" t="s">
        <v>27</v>
      </c>
      <c r="C24" s="36">
        <f>'95'!C15</f>
        <v>579497</v>
      </c>
      <c r="D24" s="36">
        <f>'95'!D15</f>
        <v>363278</v>
      </c>
      <c r="E24" s="42">
        <f>D24/C24*100</f>
        <v>62.688503995706625</v>
      </c>
      <c r="F24" s="20">
        <f>'95'!F15</f>
        <v>120.00858907865614</v>
      </c>
      <c r="G24" s="1">
        <v>159827</v>
      </c>
    </row>
    <row r="25" spans="1:7" ht="26.25" customHeight="1">
      <c r="A25" s="34">
        <v>3</v>
      </c>
      <c r="B25" s="35" t="s">
        <v>28</v>
      </c>
      <c r="C25" s="36">
        <f>'95'!C25</f>
        <v>22017</v>
      </c>
      <c r="D25" s="36">
        <f>'95'!D25</f>
        <v>2491</v>
      </c>
      <c r="E25" s="42">
        <f>D25/C25*100</f>
        <v>11.31398464822637</v>
      </c>
      <c r="F25" s="20">
        <f>'95'!F25</f>
        <v>12.90874229154791</v>
      </c>
      <c r="G25" s="1">
        <v>712</v>
      </c>
    </row>
    <row r="26" spans="1:6" ht="36" customHeight="1">
      <c r="A26" s="96" t="s">
        <v>6</v>
      </c>
      <c r="B26" s="97" t="s">
        <v>29</v>
      </c>
      <c r="C26" s="98">
        <f>'95'!C26</f>
        <v>95684</v>
      </c>
      <c r="D26" s="98">
        <f>'95'!D26</f>
        <v>48747</v>
      </c>
      <c r="E26" s="43">
        <f>D26/C26*100</f>
        <v>50.945821662973955</v>
      </c>
      <c r="F26" s="43">
        <f>'95'!F26</f>
        <v>151.6000621987249</v>
      </c>
    </row>
    <row r="27" spans="1:7" ht="24" customHeight="1">
      <c r="A27" s="29" t="s">
        <v>7</v>
      </c>
      <c r="B27" s="11" t="s">
        <v>86</v>
      </c>
      <c r="C27" s="33"/>
      <c r="D27" s="33">
        <f>'95'!D30</f>
        <v>25301</v>
      </c>
      <c r="E27" s="46"/>
      <c r="F27" s="99"/>
      <c r="G27" s="16"/>
    </row>
  </sheetData>
  <sheetProtection/>
  <mergeCells count="10">
    <mergeCell ref="E8:F9"/>
    <mergeCell ref="D8:D10"/>
    <mergeCell ref="C8:C10"/>
    <mergeCell ref="B8:B10"/>
    <mergeCell ref="A8:A10"/>
    <mergeCell ref="E1:F1"/>
    <mergeCell ref="A1:B1"/>
    <mergeCell ref="E7:F7"/>
    <mergeCell ref="A4:F4"/>
    <mergeCell ref="A5:F5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35" sqref="D35"/>
    </sheetView>
  </sheetViews>
  <sheetFormatPr defaultColWidth="9.00390625" defaultRowHeight="15"/>
  <cols>
    <col min="1" max="1" width="4.421875" style="51" customWidth="1"/>
    <col min="2" max="2" width="41.8515625" style="51" customWidth="1"/>
    <col min="3" max="4" width="10.7109375" style="51" customWidth="1"/>
    <col min="5" max="5" width="9.140625" style="51" bestFit="1" customWidth="1"/>
    <col min="6" max="6" width="9.00390625" style="51" customWidth="1"/>
    <col min="7" max="7" width="0" style="51" hidden="1" customWidth="1"/>
    <col min="8" max="8" width="9.00390625" style="51" customWidth="1"/>
    <col min="9" max="9" width="9.421875" style="51" bestFit="1" customWidth="1"/>
    <col min="10" max="16384" width="9.00390625" style="51" customWidth="1"/>
  </cols>
  <sheetData>
    <row r="1" spans="1:6" ht="25.5" customHeight="1">
      <c r="A1" s="112"/>
      <c r="B1" s="112"/>
      <c r="E1" s="113" t="s">
        <v>31</v>
      </c>
      <c r="F1" s="113"/>
    </row>
    <row r="2" spans="1:6" ht="17.25" customHeight="1">
      <c r="A2" s="52"/>
      <c r="B2" s="52"/>
      <c r="E2" s="53"/>
      <c r="F2" s="53"/>
    </row>
    <row r="3" spans="1:6" ht="22.5" customHeight="1">
      <c r="A3" s="121" t="s">
        <v>80</v>
      </c>
      <c r="B3" s="121"/>
      <c r="C3" s="121"/>
      <c r="D3" s="121"/>
      <c r="E3" s="121"/>
      <c r="F3" s="121"/>
    </row>
    <row r="4" spans="1:6" ht="21.75" customHeight="1">
      <c r="A4" s="120"/>
      <c r="B4" s="120"/>
      <c r="C4" s="120"/>
      <c r="D4" s="120"/>
      <c r="E4" s="120"/>
      <c r="F4" s="120"/>
    </row>
    <row r="5" spans="1:6" ht="15">
      <c r="A5" s="54"/>
      <c r="B5" s="54"/>
      <c r="C5" s="54"/>
      <c r="D5" s="54"/>
      <c r="E5" s="54"/>
      <c r="F5" s="54"/>
    </row>
    <row r="6" spans="5:6" ht="15">
      <c r="E6" s="119" t="s">
        <v>9</v>
      </c>
      <c r="F6" s="119"/>
    </row>
    <row r="7" spans="1:6" ht="41.25" customHeight="1">
      <c r="A7" s="117" t="s">
        <v>0</v>
      </c>
      <c r="B7" s="117" t="s">
        <v>1</v>
      </c>
      <c r="C7" s="117" t="s">
        <v>78</v>
      </c>
      <c r="D7" s="116" t="s">
        <v>82</v>
      </c>
      <c r="E7" s="114" t="s">
        <v>71</v>
      </c>
      <c r="F7" s="115"/>
    </row>
    <row r="8" spans="1:6" ht="52.5" customHeight="1">
      <c r="A8" s="118"/>
      <c r="B8" s="118"/>
      <c r="C8" s="118"/>
      <c r="D8" s="116"/>
      <c r="E8" s="55" t="s">
        <v>18</v>
      </c>
      <c r="F8" s="55" t="s">
        <v>19</v>
      </c>
    </row>
    <row r="9" spans="1:6" ht="15.75" customHeight="1">
      <c r="A9" s="56" t="s">
        <v>2</v>
      </c>
      <c r="B9" s="56" t="s">
        <v>3</v>
      </c>
      <c r="C9" s="56">
        <v>1</v>
      </c>
      <c r="D9" s="56">
        <v>2</v>
      </c>
      <c r="E9" s="56" t="s">
        <v>20</v>
      </c>
      <c r="F9" s="56">
        <v>4</v>
      </c>
    </row>
    <row r="10" spans="1:6" ht="23.25" customHeight="1">
      <c r="A10" s="57" t="s">
        <v>2</v>
      </c>
      <c r="B10" s="58" t="s">
        <v>32</v>
      </c>
      <c r="C10" s="59">
        <f>C11+C29+C30+C31+C32+C33+C34</f>
        <v>1166093</v>
      </c>
      <c r="D10" s="59">
        <f>D11+D29+D30+D31+D32+D33+D34</f>
        <v>835508</v>
      </c>
      <c r="E10" s="60">
        <f>D10/C10*100</f>
        <v>71.65020285689049</v>
      </c>
      <c r="F10" s="60">
        <v>97.88899225096833</v>
      </c>
    </row>
    <row r="11" spans="1:6" ht="23.25" customHeight="1">
      <c r="A11" s="57" t="s">
        <v>4</v>
      </c>
      <c r="B11" s="58" t="s">
        <v>23</v>
      </c>
      <c r="C11" s="59">
        <f>SUM(C12:C19)+SUM(C25:C28)</f>
        <v>719990</v>
      </c>
      <c r="D11" s="59">
        <f>SUM(D12:D19)+SUM(D25:D28)</f>
        <v>249855</v>
      </c>
      <c r="E11" s="60">
        <f>D11/C11*100</f>
        <v>34.70256531340713</v>
      </c>
      <c r="F11" s="60">
        <v>69</v>
      </c>
    </row>
    <row r="12" spans="1:6" ht="23.25" customHeight="1">
      <c r="A12" s="61">
        <v>1</v>
      </c>
      <c r="B12" s="62" t="s">
        <v>33</v>
      </c>
      <c r="C12" s="63"/>
      <c r="D12" s="63"/>
      <c r="E12" s="63"/>
      <c r="F12" s="63"/>
    </row>
    <row r="13" spans="1:6" ht="32.25" customHeight="1">
      <c r="A13" s="61">
        <v>2</v>
      </c>
      <c r="B13" s="62" t="s">
        <v>34</v>
      </c>
      <c r="C13" s="63"/>
      <c r="D13" s="63"/>
      <c r="E13" s="63"/>
      <c r="F13" s="63"/>
    </row>
    <row r="14" spans="1:6" ht="23.25" customHeight="1">
      <c r="A14" s="61">
        <v>3</v>
      </c>
      <c r="B14" s="62" t="s">
        <v>35</v>
      </c>
      <c r="C14" s="63">
        <v>170180</v>
      </c>
      <c r="D14" s="63">
        <v>91056</v>
      </c>
      <c r="E14" s="64">
        <f>D14/C14*100</f>
        <v>53.50569984722059</v>
      </c>
      <c r="F14" s="64">
        <v>100.62881960944665</v>
      </c>
    </row>
    <row r="15" spans="1:6" ht="23.25" customHeight="1">
      <c r="A15" s="61">
        <v>4</v>
      </c>
      <c r="B15" s="62" t="s">
        <v>36</v>
      </c>
      <c r="C15" s="63">
        <v>35000</v>
      </c>
      <c r="D15" s="63">
        <v>20983</v>
      </c>
      <c r="E15" s="64">
        <f>D15/C15*100</f>
        <v>59.951428571428565</v>
      </c>
      <c r="F15" s="64">
        <v>86.70302880046279</v>
      </c>
    </row>
    <row r="16" spans="1:6" ht="23.25" customHeight="1">
      <c r="A16" s="61">
        <v>5</v>
      </c>
      <c r="B16" s="62" t="s">
        <v>37</v>
      </c>
      <c r="C16" s="63"/>
      <c r="D16" s="63"/>
      <c r="E16" s="65"/>
      <c r="F16" s="65"/>
    </row>
    <row r="17" spans="1:6" ht="23.25" customHeight="1">
      <c r="A17" s="61">
        <v>6</v>
      </c>
      <c r="B17" s="62" t="s">
        <v>38</v>
      </c>
      <c r="C17" s="63">
        <v>32000</v>
      </c>
      <c r="D17" s="63">
        <v>15081</v>
      </c>
      <c r="E17" s="64">
        <f aca="true" t="shared" si="0" ref="E17:E23">D17/C17*100</f>
        <v>47.128125</v>
      </c>
      <c r="F17" s="64">
        <v>91.4</v>
      </c>
    </row>
    <row r="18" spans="1:6" ht="23.25" customHeight="1">
      <c r="A18" s="61">
        <v>7</v>
      </c>
      <c r="B18" s="62" t="s">
        <v>39</v>
      </c>
      <c r="C18" s="63">
        <v>8410</v>
      </c>
      <c r="D18" s="63">
        <v>7555</v>
      </c>
      <c r="E18" s="64">
        <f t="shared" si="0"/>
        <v>89.83353151010701</v>
      </c>
      <c r="F18" s="64">
        <v>83.34252619966905</v>
      </c>
    </row>
    <row r="19" spans="1:7" ht="23.25" customHeight="1">
      <c r="A19" s="61">
        <v>8</v>
      </c>
      <c r="B19" s="62" t="s">
        <v>40</v>
      </c>
      <c r="C19" s="63">
        <f>SUM(C20:C24)</f>
        <v>456900</v>
      </c>
      <c r="D19" s="63">
        <f>SUM(D20:D24)</f>
        <v>76395</v>
      </c>
      <c r="E19" s="64">
        <f t="shared" si="0"/>
        <v>16.720288903479975</v>
      </c>
      <c r="F19" s="64">
        <f>D19/G19*100</f>
        <v>37.58579124744779</v>
      </c>
      <c r="G19" s="51">
        <v>203255</v>
      </c>
    </row>
    <row r="20" spans="1:6" s="70" customFormat="1" ht="23.25" customHeight="1">
      <c r="A20" s="66" t="s">
        <v>5</v>
      </c>
      <c r="B20" s="67" t="s">
        <v>41</v>
      </c>
      <c r="C20" s="68"/>
      <c r="D20" s="68"/>
      <c r="E20" s="69"/>
      <c r="F20" s="69"/>
    </row>
    <row r="21" spans="1:6" s="70" customFormat="1" ht="23.25" customHeight="1">
      <c r="A21" s="66" t="s">
        <v>5</v>
      </c>
      <c r="B21" s="67" t="s">
        <v>42</v>
      </c>
      <c r="C21" s="68">
        <v>1200</v>
      </c>
      <c r="D21" s="68">
        <v>580</v>
      </c>
      <c r="E21" s="69">
        <f t="shared" si="0"/>
        <v>48.333333333333336</v>
      </c>
      <c r="F21" s="64">
        <v>381.57894736842104</v>
      </c>
    </row>
    <row r="22" spans="1:6" s="70" customFormat="1" ht="23.25" customHeight="1">
      <c r="A22" s="66" t="s">
        <v>5</v>
      </c>
      <c r="B22" s="67" t="s">
        <v>43</v>
      </c>
      <c r="C22" s="68">
        <v>450000</v>
      </c>
      <c r="D22" s="68">
        <v>72865</v>
      </c>
      <c r="E22" s="69">
        <f t="shared" si="0"/>
        <v>16.19222222222222</v>
      </c>
      <c r="F22" s="69">
        <v>36.50551102204409</v>
      </c>
    </row>
    <row r="23" spans="1:6" s="70" customFormat="1" ht="23.25" customHeight="1">
      <c r="A23" s="66" t="s">
        <v>5</v>
      </c>
      <c r="B23" s="67" t="s">
        <v>44</v>
      </c>
      <c r="C23" s="68">
        <v>5700</v>
      </c>
      <c r="D23" s="68">
        <v>2950</v>
      </c>
      <c r="E23" s="69">
        <f t="shared" si="0"/>
        <v>51.75438596491229</v>
      </c>
      <c r="F23" s="69">
        <v>107.82163742690058</v>
      </c>
    </row>
    <row r="24" spans="1:6" s="70" customFormat="1" ht="31.5" customHeight="1">
      <c r="A24" s="66" t="s">
        <v>5</v>
      </c>
      <c r="B24" s="67" t="s">
        <v>45</v>
      </c>
      <c r="C24" s="68"/>
      <c r="D24" s="68"/>
      <c r="E24" s="68"/>
      <c r="F24" s="68"/>
    </row>
    <row r="25" spans="1:6" ht="18.75" customHeight="1">
      <c r="A25" s="61">
        <v>9</v>
      </c>
      <c r="B25" s="62" t="s">
        <v>46</v>
      </c>
      <c r="C25" s="63"/>
      <c r="D25" s="63"/>
      <c r="E25" s="63"/>
      <c r="F25" s="63"/>
    </row>
    <row r="26" spans="1:7" ht="18.75" customHeight="1">
      <c r="A26" s="61">
        <v>10</v>
      </c>
      <c r="B26" s="62" t="s">
        <v>47</v>
      </c>
      <c r="C26" s="63">
        <v>12000</v>
      </c>
      <c r="D26" s="63">
        <v>9168</v>
      </c>
      <c r="E26" s="64">
        <f>D26/C26*100</f>
        <v>76.4</v>
      </c>
      <c r="F26" s="64">
        <f>D26/G26*100</f>
        <v>60.89266737513284</v>
      </c>
      <c r="G26" s="51">
        <v>15056</v>
      </c>
    </row>
    <row r="27" spans="1:7" ht="18.75" customHeight="1">
      <c r="A27" s="61">
        <v>11</v>
      </c>
      <c r="B27" s="62" t="s">
        <v>48</v>
      </c>
      <c r="C27" s="63">
        <v>5500</v>
      </c>
      <c r="D27" s="63">
        <v>20563</v>
      </c>
      <c r="E27" s="64">
        <f>D27/C27*100</f>
        <v>373.8727272727273</v>
      </c>
      <c r="F27" s="64">
        <f aca="true" t="shared" si="1" ref="F27:F42">D27/G27*100</f>
        <v>506.1038641397982</v>
      </c>
      <c r="G27" s="51">
        <v>4063</v>
      </c>
    </row>
    <row r="28" spans="1:7" ht="18.75" customHeight="1">
      <c r="A28" s="61">
        <v>12</v>
      </c>
      <c r="B28" s="62" t="s">
        <v>70</v>
      </c>
      <c r="C28" s="63"/>
      <c r="D28" s="63">
        <v>9054</v>
      </c>
      <c r="E28" s="64"/>
      <c r="F28" s="64">
        <f t="shared" si="1"/>
        <v>295.9790781301079</v>
      </c>
      <c r="G28" s="51">
        <v>3059</v>
      </c>
    </row>
    <row r="29" spans="1:6" ht="21.75" customHeight="1">
      <c r="A29" s="57" t="s">
        <v>49</v>
      </c>
      <c r="B29" s="58" t="s">
        <v>24</v>
      </c>
      <c r="C29" s="59"/>
      <c r="D29" s="59"/>
      <c r="E29" s="59"/>
      <c r="F29" s="59"/>
    </row>
    <row r="30" spans="1:7" ht="21.75" customHeight="1">
      <c r="A30" s="57" t="s">
        <v>7</v>
      </c>
      <c r="B30" s="71" t="s">
        <v>30</v>
      </c>
      <c r="C30" s="59">
        <v>444103</v>
      </c>
      <c r="D30" s="59">
        <v>240080</v>
      </c>
      <c r="E30" s="60">
        <f aca="true" t="shared" si="2" ref="E30:E41">D30/C30*100</f>
        <v>54.059531234871194</v>
      </c>
      <c r="F30" s="60">
        <f t="shared" si="1"/>
        <v>95.57629223860631</v>
      </c>
      <c r="G30" s="51">
        <v>251192</v>
      </c>
    </row>
    <row r="31" spans="1:6" ht="21.75" customHeight="1">
      <c r="A31" s="72" t="s">
        <v>7</v>
      </c>
      <c r="B31" s="71" t="s">
        <v>13</v>
      </c>
      <c r="C31" s="59"/>
      <c r="D31" s="59"/>
      <c r="E31" s="60"/>
      <c r="F31" s="60"/>
    </row>
    <row r="32" spans="1:7" ht="21.75" customHeight="1">
      <c r="A32" s="72" t="s">
        <v>8</v>
      </c>
      <c r="B32" s="71" t="s">
        <v>25</v>
      </c>
      <c r="C32" s="59">
        <v>2000</v>
      </c>
      <c r="D32" s="59">
        <v>319197</v>
      </c>
      <c r="E32" s="60">
        <f t="shared" si="2"/>
        <v>15959.85</v>
      </c>
      <c r="F32" s="60">
        <f t="shared" si="1"/>
        <v>135.13386506807558</v>
      </c>
      <c r="G32" s="51">
        <v>236208</v>
      </c>
    </row>
    <row r="33" spans="1:7" ht="21.75" customHeight="1">
      <c r="A33" s="72" t="s">
        <v>11</v>
      </c>
      <c r="B33" s="71" t="s">
        <v>15</v>
      </c>
      <c r="C33" s="59"/>
      <c r="D33" s="59">
        <v>1075</v>
      </c>
      <c r="E33" s="60"/>
      <c r="F33" s="60">
        <f t="shared" si="1"/>
        <v>63.012895662368116</v>
      </c>
      <c r="G33" s="51">
        <v>1706</v>
      </c>
    </row>
    <row r="34" spans="1:7" ht="21.75" customHeight="1">
      <c r="A34" s="73" t="s">
        <v>14</v>
      </c>
      <c r="B34" s="74" t="s">
        <v>67</v>
      </c>
      <c r="C34" s="75"/>
      <c r="D34" s="75">
        <v>25301</v>
      </c>
      <c r="E34" s="76"/>
      <c r="F34" s="89"/>
      <c r="G34" s="51">
        <v>0</v>
      </c>
    </row>
    <row r="35" spans="1:7" s="80" customFormat="1" ht="38.25" customHeight="1">
      <c r="A35" s="55" t="s">
        <v>3</v>
      </c>
      <c r="B35" s="77" t="s">
        <v>75</v>
      </c>
      <c r="C35" s="78">
        <f>C36+C39+C40+C41+C42+C43</f>
        <v>1165323</v>
      </c>
      <c r="D35" s="78">
        <f>D36+D39+D40+D41+D42+D43</f>
        <v>787717</v>
      </c>
      <c r="E35" s="79">
        <f t="shared" si="2"/>
        <v>67.59645179920074</v>
      </c>
      <c r="F35" s="79">
        <f t="shared" si="1"/>
        <v>93.21179103117682</v>
      </c>
      <c r="G35" s="80">
        <v>845083</v>
      </c>
    </row>
    <row r="36" spans="1:7" s="80" customFormat="1" ht="20.25" customHeight="1">
      <c r="A36" s="72" t="s">
        <v>4</v>
      </c>
      <c r="B36" s="71" t="s">
        <v>68</v>
      </c>
      <c r="C36" s="81">
        <f>SUM(C37:C38)</f>
        <v>719220</v>
      </c>
      <c r="D36" s="81">
        <f>SUM(D37:D38)</f>
        <v>227192</v>
      </c>
      <c r="E36" s="82">
        <f t="shared" si="2"/>
        <v>31.58866549873474</v>
      </c>
      <c r="F36" s="82">
        <f t="shared" si="1"/>
        <v>63.82210086606719</v>
      </c>
      <c r="G36" s="80">
        <f>SUM(G37:G38)</f>
        <v>355977</v>
      </c>
    </row>
    <row r="37" spans="1:7" ht="20.25" customHeight="1">
      <c r="A37" s="61">
        <v>1</v>
      </c>
      <c r="B37" s="62" t="s">
        <v>50</v>
      </c>
      <c r="C37" s="63">
        <v>205610</v>
      </c>
      <c r="D37" s="63">
        <v>106920</v>
      </c>
      <c r="E37" s="64">
        <f t="shared" si="2"/>
        <v>52.0013618014688</v>
      </c>
      <c r="F37" s="60">
        <f t="shared" si="1"/>
        <v>96.76193234266684</v>
      </c>
      <c r="G37" s="51">
        <v>110498</v>
      </c>
    </row>
    <row r="38" spans="1:7" ht="20.25" customHeight="1">
      <c r="A38" s="61">
        <v>2</v>
      </c>
      <c r="B38" s="62" t="s">
        <v>51</v>
      </c>
      <c r="C38" s="63">
        <v>513610</v>
      </c>
      <c r="D38" s="63">
        <v>120272</v>
      </c>
      <c r="E38" s="64">
        <f t="shared" si="2"/>
        <v>23.416989544596095</v>
      </c>
      <c r="F38" s="60">
        <f t="shared" si="1"/>
        <v>48.99482236769744</v>
      </c>
      <c r="G38" s="51">
        <v>245479</v>
      </c>
    </row>
    <row r="39" spans="1:7" s="80" customFormat="1" ht="20.25" customHeight="1">
      <c r="A39" s="57" t="s">
        <v>6</v>
      </c>
      <c r="B39" s="58" t="s">
        <v>30</v>
      </c>
      <c r="C39" s="59">
        <f>C30</f>
        <v>444103</v>
      </c>
      <c r="D39" s="59">
        <f aca="true" t="shared" si="3" ref="C39:D41">D30</f>
        <v>240080</v>
      </c>
      <c r="E39" s="60">
        <f t="shared" si="2"/>
        <v>54.059531234871194</v>
      </c>
      <c r="F39" s="60">
        <f t="shared" si="1"/>
        <v>95.57629223860631</v>
      </c>
      <c r="G39" s="80">
        <f>G30</f>
        <v>251192</v>
      </c>
    </row>
    <row r="40" spans="1:6" s="80" customFormat="1" ht="20.25" customHeight="1">
      <c r="A40" s="57" t="s">
        <v>7</v>
      </c>
      <c r="B40" s="58" t="s">
        <v>13</v>
      </c>
      <c r="C40" s="59">
        <f t="shared" si="3"/>
        <v>0</v>
      </c>
      <c r="D40" s="59">
        <f t="shared" si="3"/>
        <v>0</v>
      </c>
      <c r="E40" s="60"/>
      <c r="F40" s="60"/>
    </row>
    <row r="41" spans="1:7" s="80" customFormat="1" ht="20.25" customHeight="1">
      <c r="A41" s="57" t="s">
        <v>8</v>
      </c>
      <c r="B41" s="58" t="s">
        <v>25</v>
      </c>
      <c r="C41" s="59">
        <f>C32</f>
        <v>2000</v>
      </c>
      <c r="D41" s="59">
        <f t="shared" si="3"/>
        <v>319197</v>
      </c>
      <c r="E41" s="60">
        <f t="shared" si="2"/>
        <v>15959.85</v>
      </c>
      <c r="F41" s="60">
        <f t="shared" si="1"/>
        <v>135.13386506807558</v>
      </c>
      <c r="G41" s="80">
        <f>G32</f>
        <v>236208</v>
      </c>
    </row>
    <row r="42" spans="1:7" s="80" customFormat="1" ht="20.25" customHeight="1">
      <c r="A42" s="57" t="s">
        <v>11</v>
      </c>
      <c r="B42" s="58" t="s">
        <v>15</v>
      </c>
      <c r="C42" s="59"/>
      <c r="D42" s="59">
        <f>D33</f>
        <v>1075</v>
      </c>
      <c r="E42" s="60"/>
      <c r="F42" s="60">
        <f t="shared" si="1"/>
        <v>63.012895662368116</v>
      </c>
      <c r="G42" s="80">
        <f>G33</f>
        <v>1706</v>
      </c>
    </row>
    <row r="43" spans="1:7" s="80" customFormat="1" ht="20.25" customHeight="1">
      <c r="A43" s="73" t="s">
        <v>14</v>
      </c>
      <c r="B43" s="74" t="s">
        <v>67</v>
      </c>
      <c r="C43" s="75"/>
      <c r="D43" s="75">
        <v>173</v>
      </c>
      <c r="E43" s="76"/>
      <c r="F43" s="76"/>
      <c r="G43" s="80">
        <f>G34</f>
        <v>0</v>
      </c>
    </row>
  </sheetData>
  <sheetProtection/>
  <mergeCells count="10">
    <mergeCell ref="A1:B1"/>
    <mergeCell ref="E1:F1"/>
    <mergeCell ref="E7:F7"/>
    <mergeCell ref="D7:D8"/>
    <mergeCell ref="C7:C8"/>
    <mergeCell ref="B7:B8"/>
    <mergeCell ref="A7:A8"/>
    <mergeCell ref="E6:F6"/>
    <mergeCell ref="A4:F4"/>
    <mergeCell ref="A3:F3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7">
      <selection activeCell="D16" sqref="D16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3" width="11.57421875" style="1" customWidth="1"/>
    <col min="4" max="4" width="10.28125" style="1" customWidth="1"/>
    <col min="5" max="5" width="9.140625" style="1" bestFit="1" customWidth="1"/>
    <col min="6" max="6" width="9.140625" style="1" customWidth="1"/>
    <col min="7" max="7" width="10.00390625" style="1" hidden="1" customWidth="1"/>
    <col min="8" max="8" width="9.00390625" style="1" customWidth="1"/>
    <col min="9" max="16384" width="9.00390625" style="1" customWidth="1"/>
  </cols>
  <sheetData>
    <row r="1" spans="1:6" ht="30.75" customHeight="1">
      <c r="A1" s="122"/>
      <c r="B1" s="122"/>
      <c r="E1" s="123" t="s">
        <v>10</v>
      </c>
      <c r="F1" s="123"/>
    </row>
    <row r="2" spans="1:6" ht="15.75" customHeight="1">
      <c r="A2" s="40"/>
      <c r="B2" s="40"/>
      <c r="E2" s="32"/>
      <c r="F2" s="32"/>
    </row>
    <row r="3" spans="1:6" ht="18">
      <c r="A3" s="103" t="s">
        <v>81</v>
      </c>
      <c r="B3" s="103"/>
      <c r="C3" s="103"/>
      <c r="D3" s="103"/>
      <c r="E3" s="103"/>
      <c r="F3" s="103"/>
    </row>
    <row r="4" spans="1:6" ht="18">
      <c r="A4" s="104"/>
      <c r="B4" s="104"/>
      <c r="C4" s="104"/>
      <c r="D4" s="104"/>
      <c r="E4" s="104"/>
      <c r="F4" s="104"/>
    </row>
    <row r="5" spans="1:6" ht="14.25">
      <c r="A5" s="3"/>
      <c r="B5" s="3"/>
      <c r="C5" s="3"/>
      <c r="D5" s="3"/>
      <c r="E5" s="3"/>
      <c r="F5" s="3"/>
    </row>
    <row r="6" spans="5:6" ht="14.25">
      <c r="E6" s="124" t="s">
        <v>9</v>
      </c>
      <c r="F6" s="124"/>
    </row>
    <row r="7" spans="1:6" ht="31.5" customHeight="1">
      <c r="A7" s="109" t="s">
        <v>0</v>
      </c>
      <c r="B7" s="109" t="s">
        <v>1</v>
      </c>
      <c r="C7" s="116" t="s">
        <v>78</v>
      </c>
      <c r="D7" s="116" t="s">
        <v>82</v>
      </c>
      <c r="E7" s="116" t="s">
        <v>52</v>
      </c>
      <c r="F7" s="116"/>
    </row>
    <row r="8" spans="1:6" ht="41.25" customHeight="1">
      <c r="A8" s="110"/>
      <c r="B8" s="110"/>
      <c r="C8" s="116"/>
      <c r="D8" s="116"/>
      <c r="E8" s="30" t="s">
        <v>18</v>
      </c>
      <c r="F8" s="30" t="s">
        <v>19</v>
      </c>
    </row>
    <row r="9" spans="1:6" s="37" customFormat="1" ht="15.75" customHeight="1">
      <c r="A9" s="49" t="s">
        <v>2</v>
      </c>
      <c r="B9" s="49" t="s">
        <v>3</v>
      </c>
      <c r="C9" s="49">
        <v>1</v>
      </c>
      <c r="D9" s="49">
        <v>2</v>
      </c>
      <c r="E9" s="49" t="s">
        <v>20</v>
      </c>
      <c r="F9" s="49">
        <v>4</v>
      </c>
    </row>
    <row r="10" spans="1:7" s="37" customFormat="1" ht="19.5" customHeight="1">
      <c r="A10" s="50"/>
      <c r="B10" s="50" t="s">
        <v>73</v>
      </c>
      <c r="C10" s="85">
        <f>C11+C26+C30</f>
        <v>1165323</v>
      </c>
      <c r="D10" s="85">
        <f>D11+D26+D30</f>
        <v>664926</v>
      </c>
      <c r="E10" s="86">
        <v>51</v>
      </c>
      <c r="F10" s="86">
        <f>D10/G10*100</f>
        <v>113.28514061698715</v>
      </c>
      <c r="G10" s="38">
        <v>586949</v>
      </c>
    </row>
    <row r="11" spans="1:7" s="37" customFormat="1" ht="19.5" customHeight="1">
      <c r="A11" s="7" t="s">
        <v>2</v>
      </c>
      <c r="B11" s="8" t="s">
        <v>76</v>
      </c>
      <c r="C11" s="16">
        <f>C12+C15+C25</f>
        <v>1069639</v>
      </c>
      <c r="D11" s="16">
        <f>D12+D15+D25</f>
        <v>590878</v>
      </c>
      <c r="E11" s="84">
        <f>D11/C11*100</f>
        <v>55.2408803343932</v>
      </c>
      <c r="F11" s="84">
        <f aca="true" t="shared" si="0" ref="F11:F25">D11/G11*100</f>
        <v>108.51833622285562</v>
      </c>
      <c r="G11" s="38">
        <f>G12+G15+G25</f>
        <v>544496</v>
      </c>
    </row>
    <row r="12" spans="1:9" s="37" customFormat="1" ht="21" customHeight="1">
      <c r="A12" s="4" t="s">
        <v>4</v>
      </c>
      <c r="B12" s="15" t="s">
        <v>26</v>
      </c>
      <c r="C12" s="38">
        <f>SUM(C13:C14)</f>
        <v>468125</v>
      </c>
      <c r="D12" s="38">
        <f>SUM(D13:D14)</f>
        <v>225109</v>
      </c>
      <c r="E12" s="39">
        <f>D12/C12*100</f>
        <v>48.08736982643524</v>
      </c>
      <c r="F12" s="83">
        <v>101.1775863076377</v>
      </c>
      <c r="G12" s="38">
        <f>SUM(G13:G14)</f>
        <v>222489</v>
      </c>
      <c r="I12" s="48"/>
    </row>
    <row r="13" spans="1:9" ht="23.25" customHeight="1">
      <c r="A13" s="6">
        <v>1</v>
      </c>
      <c r="B13" s="5" t="s">
        <v>53</v>
      </c>
      <c r="C13" s="13">
        <f>471125-3000</f>
        <v>468125</v>
      </c>
      <c r="D13" s="13">
        <v>225109</v>
      </c>
      <c r="E13" s="28">
        <f>D13/C13*100</f>
        <v>48.08736982643524</v>
      </c>
      <c r="F13" s="28">
        <f>D13/G13*100</f>
        <v>101.1775863076377</v>
      </c>
      <c r="G13" s="1">
        <v>222489</v>
      </c>
      <c r="I13" s="48"/>
    </row>
    <row r="14" spans="1:9" ht="23.25" customHeight="1">
      <c r="A14" s="6">
        <v>2</v>
      </c>
      <c r="B14" s="5" t="s">
        <v>54</v>
      </c>
      <c r="C14" s="12"/>
      <c r="D14" s="12"/>
      <c r="E14" s="12"/>
      <c r="F14" s="12"/>
      <c r="I14" s="48"/>
    </row>
    <row r="15" spans="1:9" s="37" customFormat="1" ht="19.5" customHeight="1">
      <c r="A15" s="4" t="s">
        <v>6</v>
      </c>
      <c r="B15" s="15" t="s">
        <v>27</v>
      </c>
      <c r="C15" s="38">
        <f>672181-95684+3000</f>
        <v>579497</v>
      </c>
      <c r="D15" s="38">
        <v>363278</v>
      </c>
      <c r="E15" s="39">
        <f>D15/C15*100</f>
        <v>62.688503995706625</v>
      </c>
      <c r="F15" s="39">
        <f t="shared" si="0"/>
        <v>120.00858907865614</v>
      </c>
      <c r="G15" s="38">
        <v>302710</v>
      </c>
      <c r="I15" s="48"/>
    </row>
    <row r="16" spans="1:9" s="22" customFormat="1" ht="21.75" customHeight="1">
      <c r="A16" s="24"/>
      <c r="B16" s="25" t="s">
        <v>55</v>
      </c>
      <c r="C16" s="26"/>
      <c r="D16" s="26"/>
      <c r="E16" s="28"/>
      <c r="F16" s="28"/>
      <c r="I16" s="48"/>
    </row>
    <row r="17" spans="1:9" ht="21.75" customHeight="1">
      <c r="A17" s="6">
        <v>1</v>
      </c>
      <c r="B17" s="23" t="s">
        <v>56</v>
      </c>
      <c r="C17" s="21">
        <f>339080-28200</f>
        <v>310880</v>
      </c>
      <c r="D17" s="21">
        <v>173975</v>
      </c>
      <c r="E17" s="28">
        <f>D17/C17*100</f>
        <v>55.96210756562018</v>
      </c>
      <c r="F17" s="28">
        <f t="shared" si="0"/>
        <v>121.71701624526006</v>
      </c>
      <c r="G17" s="1">
        <v>142934</v>
      </c>
      <c r="I17" s="48"/>
    </row>
    <row r="18" spans="1:9" ht="21.75" customHeight="1">
      <c r="A18" s="6">
        <v>2</v>
      </c>
      <c r="B18" s="23" t="s">
        <v>57</v>
      </c>
      <c r="C18" s="13">
        <v>280</v>
      </c>
      <c r="D18" s="12"/>
      <c r="E18" s="28">
        <f aca="true" t="shared" si="1" ref="E18:E23">D18/C18*100</f>
        <v>0</v>
      </c>
      <c r="F18" s="28"/>
      <c r="I18" s="48"/>
    </row>
    <row r="19" spans="1:9" ht="21.75" customHeight="1">
      <c r="A19" s="6">
        <v>3</v>
      </c>
      <c r="B19" s="23" t="s">
        <v>65</v>
      </c>
      <c r="C19" s="13">
        <f>7308-180</f>
        <v>7128</v>
      </c>
      <c r="D19" s="13">
        <v>3838</v>
      </c>
      <c r="E19" s="28">
        <f t="shared" si="1"/>
        <v>53.84399551066218</v>
      </c>
      <c r="F19" s="28">
        <f t="shared" si="0"/>
        <v>149.57131722525332</v>
      </c>
      <c r="G19" s="1">
        <v>2566</v>
      </c>
      <c r="I19" s="48"/>
    </row>
    <row r="20" spans="1:9" ht="21.75" customHeight="1">
      <c r="A20" s="6">
        <v>4</v>
      </c>
      <c r="B20" s="23" t="s">
        <v>72</v>
      </c>
      <c r="C20" s="13">
        <v>711</v>
      </c>
      <c r="D20" s="13">
        <v>365</v>
      </c>
      <c r="E20" s="28">
        <f t="shared" si="1"/>
        <v>51.33614627285513</v>
      </c>
      <c r="F20" s="28">
        <f t="shared" si="0"/>
        <v>120.46204620462046</v>
      </c>
      <c r="G20" s="1">
        <v>303</v>
      </c>
      <c r="I20" s="48"/>
    </row>
    <row r="21" spans="1:9" ht="25.5" customHeight="1">
      <c r="A21" s="6">
        <v>5</v>
      </c>
      <c r="B21" s="23" t="s">
        <v>16</v>
      </c>
      <c r="C21" s="13">
        <f>25594-14000</f>
        <v>11594</v>
      </c>
      <c r="D21" s="21">
        <v>4505</v>
      </c>
      <c r="E21" s="28">
        <f t="shared" si="1"/>
        <v>38.85630498533724</v>
      </c>
      <c r="F21" s="28">
        <f t="shared" si="0"/>
        <v>4896.739130434783</v>
      </c>
      <c r="G21" s="1">
        <v>92</v>
      </c>
      <c r="I21" s="48"/>
    </row>
    <row r="22" spans="1:9" ht="21" customHeight="1">
      <c r="A22" s="6">
        <v>6</v>
      </c>
      <c r="B22" s="23" t="s">
        <v>58</v>
      </c>
      <c r="C22" s="13">
        <f>71603-37084-38</f>
        <v>34481</v>
      </c>
      <c r="D22" s="13">
        <v>24643</v>
      </c>
      <c r="E22" s="28">
        <f t="shared" si="1"/>
        <v>71.46834488558916</v>
      </c>
      <c r="F22" s="28">
        <v>161.78440126050418</v>
      </c>
      <c r="G22" s="1">
        <v>15255</v>
      </c>
      <c r="I22" s="48"/>
    </row>
    <row r="23" spans="1:9" ht="32.25" customHeight="1">
      <c r="A23" s="6">
        <v>7</v>
      </c>
      <c r="B23" s="23" t="s">
        <v>59</v>
      </c>
      <c r="C23" s="13">
        <f>106044-120-62</f>
        <v>105862</v>
      </c>
      <c r="D23" s="13">
        <v>61227</v>
      </c>
      <c r="E23" s="28">
        <f t="shared" si="1"/>
        <v>57.83661748313843</v>
      </c>
      <c r="F23" s="28">
        <f t="shared" si="0"/>
        <v>117.19431896485722</v>
      </c>
      <c r="G23" s="1">
        <v>52244</v>
      </c>
      <c r="I23" s="48"/>
    </row>
    <row r="24" spans="1:9" ht="21.75" customHeight="1">
      <c r="A24" s="6">
        <v>8</v>
      </c>
      <c r="B24" s="5" t="s">
        <v>60</v>
      </c>
      <c r="C24" s="13">
        <v>90399</v>
      </c>
      <c r="D24" s="21">
        <v>68464</v>
      </c>
      <c r="E24" s="28">
        <f>D24/C24*100</f>
        <v>75.7353510547683</v>
      </c>
      <c r="F24" s="28">
        <f t="shared" si="0"/>
        <v>160.77399962427202</v>
      </c>
      <c r="G24" s="1">
        <v>42584</v>
      </c>
      <c r="I24" s="48"/>
    </row>
    <row r="25" spans="1:7" s="37" customFormat="1" ht="26.25" customHeight="1">
      <c r="A25" s="4" t="s">
        <v>7</v>
      </c>
      <c r="B25" s="15" t="s">
        <v>28</v>
      </c>
      <c r="C25" s="38">
        <v>22017</v>
      </c>
      <c r="D25" s="38">
        <v>2491</v>
      </c>
      <c r="E25" s="39">
        <f>D25/C25*100</f>
        <v>11.31398464822637</v>
      </c>
      <c r="F25" s="39">
        <f t="shared" si="0"/>
        <v>12.90874229154791</v>
      </c>
      <c r="G25" s="37">
        <v>19297</v>
      </c>
    </row>
    <row r="26" spans="1:7" s="37" customFormat="1" ht="39" customHeight="1">
      <c r="A26" s="4" t="s">
        <v>3</v>
      </c>
      <c r="B26" s="15" t="s">
        <v>61</v>
      </c>
      <c r="C26" s="38">
        <f>SUM(C27:C29)</f>
        <v>95684</v>
      </c>
      <c r="D26" s="38">
        <f>SUM(D27:D29)</f>
        <v>48747</v>
      </c>
      <c r="E26" s="39">
        <f>D26/C26*100</f>
        <v>50.945821662973955</v>
      </c>
      <c r="F26" s="83">
        <f>D26/G26*100</f>
        <v>151.6000621987249</v>
      </c>
      <c r="G26" s="38">
        <f>SUM(G27:G29)</f>
        <v>32155</v>
      </c>
    </row>
    <row r="27" spans="1:6" ht="24.75" customHeight="1">
      <c r="A27" s="6">
        <v>1</v>
      </c>
      <c r="B27" s="5" t="s">
        <v>62</v>
      </c>
      <c r="C27" s="13"/>
      <c r="D27" s="21">
        <v>3774</v>
      </c>
      <c r="E27" s="28"/>
      <c r="F27" s="28"/>
    </row>
    <row r="28" spans="1:6" ht="24.75" customHeight="1">
      <c r="A28" s="6">
        <v>2</v>
      </c>
      <c r="B28" s="5" t="s">
        <v>63</v>
      </c>
      <c r="C28" s="13"/>
      <c r="D28" s="12"/>
      <c r="E28" s="28"/>
      <c r="F28" s="28"/>
    </row>
    <row r="29" spans="1:7" ht="36" customHeight="1">
      <c r="A29" s="91">
        <v>3</v>
      </c>
      <c r="B29" s="92" t="s">
        <v>64</v>
      </c>
      <c r="C29" s="45">
        <f>95684</f>
        <v>95684</v>
      </c>
      <c r="D29" s="45">
        <f>48747-3774</f>
        <v>44973</v>
      </c>
      <c r="E29" s="95">
        <f>D29/C29*100</f>
        <v>47.001588562351074</v>
      </c>
      <c r="F29" s="93">
        <f>D29/G29*100</f>
        <v>139.8631628051625</v>
      </c>
      <c r="G29" s="1">
        <v>32155</v>
      </c>
    </row>
    <row r="30" spans="1:7" s="37" customFormat="1" ht="26.25" customHeight="1">
      <c r="A30" s="29" t="s">
        <v>84</v>
      </c>
      <c r="B30" s="11" t="s">
        <v>85</v>
      </c>
      <c r="C30" s="33"/>
      <c r="D30" s="33">
        <v>25301</v>
      </c>
      <c r="E30" s="90"/>
      <c r="F30" s="94"/>
      <c r="G30" s="38"/>
    </row>
  </sheetData>
  <sheetProtection/>
  <mergeCells count="10">
    <mergeCell ref="E7:F7"/>
    <mergeCell ref="A1:B1"/>
    <mergeCell ref="E1:F1"/>
    <mergeCell ref="A4:F4"/>
    <mergeCell ref="C7:C8"/>
    <mergeCell ref="D7:D8"/>
    <mergeCell ref="A7:A8"/>
    <mergeCell ref="B7:B8"/>
    <mergeCell ref="E6:F6"/>
    <mergeCell ref="A3:F3"/>
  </mergeCells>
  <printOptions/>
  <pageMargins left="0.7" right="0.19" top="0.5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2023-07-13T08:07:50Z</cp:lastPrinted>
  <dcterms:created xsi:type="dcterms:W3CDTF">2019-03-06T09:20:07Z</dcterms:created>
  <dcterms:modified xsi:type="dcterms:W3CDTF">2023-07-15T02:51:17Z</dcterms:modified>
  <cp:category/>
  <cp:version/>
  <cp:contentType/>
  <cp:contentStatus/>
</cp:coreProperties>
</file>